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UM - product management\PRODUKTI\SINGLE PRODUKTI\1120 - Računovodstvo in finance\56231 ZBIRNA MAPA ZA RAČUNOVODJE\623107 november 2023\"/>
    </mc:Choice>
  </mc:AlternateContent>
  <xr:revisionPtr revIDLastSave="0" documentId="8_{B0B84A92-E42A-46FE-B472-83B5854C3F54}" xr6:coauthVersionLast="47" xr6:coauthVersionMax="47" xr10:uidLastSave="{00000000-0000-0000-0000-000000000000}"/>
  <bookViews>
    <workbookView xWindow="-120" yWindow="-120" windowWidth="29040" windowHeight="15720" activeTab="1" xr2:uid="{751EA454-FE55-4A99-9FFD-82B793E93EC4}"/>
  </bookViews>
  <sheets>
    <sheet name="Primer 1" sheetId="1" r:id="rId1"/>
    <sheet name="Primer 2" sheetId="2" r:id="rId2"/>
  </sheets>
  <definedNames>
    <definedName name="_Hlk70676843" localSheetId="0">'Primer 1'!$A$27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7" i="2"/>
  <c r="C5" i="2" s="1"/>
  <c r="B6" i="2"/>
  <c r="B7" i="1"/>
  <c r="B6" i="1"/>
  <c r="B14" i="2"/>
  <c r="E6" i="2"/>
  <c r="E5" i="2"/>
  <c r="E8" i="2" s="1"/>
  <c r="E6" i="1"/>
  <c r="C7" i="1"/>
  <c r="B5" i="2" l="1"/>
  <c r="B8" i="2" s="1"/>
  <c r="E10" i="2"/>
  <c r="E9" i="2"/>
  <c r="E12" i="2" s="1"/>
  <c r="C8" i="2"/>
  <c r="E5" i="1"/>
  <c r="B14" i="1"/>
  <c r="C14" i="2" l="1"/>
  <c r="C15" i="2" s="1"/>
  <c r="E14" i="2"/>
  <c r="E15" i="2" s="1"/>
  <c r="E18" i="2"/>
  <c r="C9" i="2"/>
  <c r="C10" i="2"/>
  <c r="B9" i="2"/>
  <c r="B10" i="2"/>
  <c r="B5" i="1"/>
  <c r="B8" i="1" s="1"/>
  <c r="E8" i="1"/>
  <c r="C5" i="1"/>
  <c r="C12" i="2" l="1"/>
  <c r="C18" i="2" s="1"/>
  <c r="B12" i="2"/>
  <c r="B18" i="2" s="1"/>
  <c r="B20" i="2" s="1"/>
  <c r="E14" i="1"/>
  <c r="C14" i="1"/>
  <c r="C8" i="1"/>
  <c r="E9" i="1"/>
  <c r="E10" i="1"/>
  <c r="B9" i="1"/>
  <c r="B10" i="1"/>
  <c r="D20" i="2" l="1"/>
  <c r="E20" i="2" s="1"/>
  <c r="E23" i="2" s="1"/>
  <c r="B23" i="2"/>
  <c r="C9" i="1"/>
  <c r="C10" i="1"/>
  <c r="E12" i="1"/>
  <c r="B12" i="1"/>
  <c r="C20" i="2" l="1"/>
  <c r="B18" i="1"/>
  <c r="B20" i="1" s="1"/>
  <c r="C12" i="1"/>
  <c r="G20" i="2" l="1"/>
  <c r="C23" i="2"/>
  <c r="D20" i="1"/>
  <c r="E15" i="1"/>
  <c r="C15" i="1"/>
  <c r="C18" i="1"/>
  <c r="E18" i="1"/>
  <c r="B22" i="2" l="1"/>
  <c r="E20" i="1"/>
  <c r="E23" i="1" s="1"/>
  <c r="B23" i="1"/>
  <c r="C20" i="1"/>
  <c r="B21" i="1" s="1"/>
  <c r="B24" i="1" s="1"/>
  <c r="G24" i="1" s="1"/>
  <c r="C23" i="1" l="1"/>
  <c r="B22" i="1"/>
  <c r="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Brigita Osojnik</author>
  </authors>
  <commentList>
    <comment ref="D20" authorId="0" shapeId="0" xr:uid="{3B705BDD-A04F-4EE0-810C-D9EE57FBA8B1}">
      <text>
        <r>
          <rPr>
            <b/>
            <sz val="9"/>
            <color indexed="81"/>
            <rFont val="Segoe UI"/>
            <family val="2"/>
            <charset val="238"/>
          </rPr>
          <t>Brigita Osojnik: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Brigita Osojnik</author>
  </authors>
  <commentList>
    <comment ref="D20" authorId="0" shapeId="0" xr:uid="{1F598536-6E29-4744-8C42-7D83F29CACA2}">
      <text>
        <r>
          <rPr>
            <b/>
            <sz val="9"/>
            <color indexed="81"/>
            <rFont val="Segoe UI"/>
            <family val="2"/>
            <charset val="238"/>
          </rPr>
          <t>Brigita Osojnik: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<sst xmlns="http://schemas.openxmlformats.org/spreadsheetml/2006/main" count="64" uniqueCount="33">
  <si>
    <t>Skupaj</t>
  </si>
  <si>
    <t>dohodek tujina</t>
  </si>
  <si>
    <t>dohodek SLO</t>
  </si>
  <si>
    <t>v EUR</t>
  </si>
  <si>
    <t>Bruto plača - skupaj:</t>
  </si>
  <si>
    <t>Osnova za prispevke:</t>
  </si>
  <si>
    <t>22,1 % PSV:</t>
  </si>
  <si>
    <t>16,1% PSV:</t>
  </si>
  <si>
    <t>Davčna osnova:</t>
  </si>
  <si>
    <t>Davčna olajšava:</t>
  </si>
  <si>
    <t xml:space="preserve"> - splošna davčna olajšava:</t>
  </si>
  <si>
    <t xml:space="preserve"> - druge davčne olajšave:</t>
  </si>
  <si>
    <t>Neto davčna osnova:</t>
  </si>
  <si>
    <t>Akontacija dohodnine - lestvica:</t>
  </si>
  <si>
    <t>DAVEK PLAČAN V TUJINI</t>
  </si>
  <si>
    <t>DOPLAČILO DOHODNINE V SLOVENIJI</t>
  </si>
  <si>
    <t>Neto plača:</t>
  </si>
  <si>
    <t xml:space="preserve">rezident  -  A1 po 13. členu Uredbe 883/2004 </t>
  </si>
  <si>
    <t>+ 26 %  nad  729,58</t>
  </si>
  <si>
    <t>+ 33 %  nad 2.145,83</t>
  </si>
  <si>
    <t>+ 39 %  nad 4.291,67</t>
  </si>
  <si>
    <t>6.180,00</t>
  </si>
  <si>
    <t>+ 50 %  nad 6.180,00</t>
  </si>
  <si>
    <t>729,58</t>
  </si>
  <si>
    <t>Delodajalec, ki je plačnik davka, lahko upoštevaje določbo prvega odstavka 293. člena ZDavP-2  upošteva odbitek davka, plačanega v tujini, ali oprostitev že pri izračunu davčnega odtegljaja le, če ob izplačilu plače razpolaga z ustreznimi dokazili o plačilu davka v tujini.</t>
  </si>
  <si>
    <t>V Sloveniji se lahko upošteva plačan davek v tujini le v višini kot bi ga bilo treba plačati v Sloveniji po ZDoh-2</t>
  </si>
  <si>
    <t>Davek plačan v tujini</t>
  </si>
  <si>
    <t xml:space="preserve"> - redno delo (vključeno MD in ostali dodatki v Sl)</t>
  </si>
  <si>
    <t xml:space="preserve"> - detašma (dodatek za delo v tujini, 13. plača, 14. plača npr. ATU) </t>
  </si>
  <si>
    <t>odtegljaj za davek plačan v tujini nad izračunanim davkom, ki bi ga od tujega dohodka plačal v Sloveniji (soglasje delavca)</t>
  </si>
  <si>
    <t>IZRAČUN PLAČE ZA marec 2023</t>
  </si>
  <si>
    <t xml:space="preserve"> - redno delo SL (vključeno MD in ostali dodatki v Sl)</t>
  </si>
  <si>
    <t xml:space="preserve"> - redno delo tujina (vključeno MD) + detašma (dodatek za delo v tujini, 13. plača, 14. plača npr. ATU)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</si>
</sst>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6"/>
      <color rgb="FF555555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8.5"/>
      <color rgb="FF32323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/>
    <xf numFmtId="43" fontId="3" fillId="0" borderId="1" xfId="1" applyFont="1" applyBorder="1"/>
    <xf numFmtId="43" fontId="3" fillId="2" borderId="1" xfId="1" applyFont="1" applyFill="1" applyBorder="1"/>
    <xf numFmtId="164" fontId="2" fillId="0" borderId="0" xfId="0" applyNumberFormat="1" applyFont="1"/>
    <xf numFmtId="0" fontId="2" fillId="0" borderId="1" xfId="0" applyFont="1" applyBorder="1"/>
    <xf numFmtId="43" fontId="2" fillId="0" borderId="1" xfId="1" applyFont="1" applyBorder="1"/>
    <xf numFmtId="43" fontId="2" fillId="2" borderId="1" xfId="1" applyFont="1" applyFill="1" applyBorder="1"/>
    <xf numFmtId="0" fontId="2" fillId="3" borderId="1" xfId="0" applyFont="1" applyFill="1" applyBorder="1"/>
    <xf numFmtId="43" fontId="2" fillId="3" borderId="1" xfId="1" applyFont="1" applyFill="1" applyBorder="1"/>
    <xf numFmtId="164" fontId="2" fillId="3" borderId="0" xfId="0" applyNumberFormat="1" applyFont="1" applyFill="1"/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 wrapText="1"/>
    </xf>
    <xf numFmtId="0" fontId="0" fillId="4" borderId="5" xfId="0" applyFill="1" applyBorder="1"/>
    <xf numFmtId="4" fontId="4" fillId="4" borderId="4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2" fillId="0" borderId="1" xfId="0" applyNumberFormat="1" applyFont="1" applyBorder="1"/>
    <xf numFmtId="164" fontId="2" fillId="2" borderId="0" xfId="0" applyNumberFormat="1" applyFont="1" applyFill="1"/>
    <xf numFmtId="0" fontId="7" fillId="0" borderId="4" xfId="0" applyFont="1" applyBorder="1" applyAlignment="1">
      <alignment horizontal="right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2" applyAlignment="1">
      <alignment horizontal="justify" vertical="center"/>
    </xf>
    <xf numFmtId="0" fontId="3" fillId="5" borderId="1" xfId="0" applyFont="1" applyFill="1" applyBorder="1"/>
    <xf numFmtId="43" fontId="3" fillId="5" borderId="1" xfId="1" applyFont="1" applyFill="1" applyBorder="1"/>
    <xf numFmtId="0" fontId="3" fillId="5" borderId="1" xfId="0" applyFont="1" applyFill="1" applyBorder="1" applyAlignment="1">
      <alignment wrapText="1"/>
    </xf>
    <xf numFmtId="164" fontId="3" fillId="5" borderId="1" xfId="0" applyNumberFormat="1" applyFont="1" applyFill="1" applyBorder="1"/>
    <xf numFmtId="4" fontId="2" fillId="0" borderId="0" xfId="0" applyNumberFormat="1" applyFont="1"/>
    <xf numFmtId="0" fontId="2" fillId="3" borderId="0" xfId="0" applyFont="1" applyFill="1"/>
    <xf numFmtId="0" fontId="3" fillId="3" borderId="0" xfId="0" applyFont="1" applyFill="1"/>
    <xf numFmtId="164" fontId="9" fillId="4" borderId="4" xfId="0" applyNumberFormat="1" applyFont="1" applyFill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43" fontId="2" fillId="5" borderId="1" xfId="1" applyFont="1" applyFill="1" applyBorder="1"/>
    <xf numFmtId="0" fontId="3" fillId="6" borderId="1" xfId="0" applyFont="1" applyFill="1" applyBorder="1"/>
    <xf numFmtId="43" fontId="3" fillId="6" borderId="1" xfId="1" applyFont="1" applyFill="1" applyBorder="1"/>
    <xf numFmtId="4" fontId="3" fillId="5" borderId="0" xfId="0" applyNumberFormat="1" applyFont="1" applyFill="1"/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</cellXfs>
  <cellStyles count="3">
    <cellStyle name="Hiperpovezava" xfId="2" builtinId="8"/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ZAKO4703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www.pisrs.si/Pis.web/pregledPredpisa?id=ZAKO4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0924-2712-446D-9C09-6FABBE7BAC45}">
  <dimension ref="A1:L37"/>
  <sheetViews>
    <sheetView topLeftCell="A15" workbookViewId="0">
      <selection activeCell="A32" sqref="A32"/>
    </sheetView>
  </sheetViews>
  <sheetFormatPr defaultColWidth="9.140625" defaultRowHeight="15" x14ac:dyDescent="0.3"/>
  <cols>
    <col min="1" max="1" width="56.140625" style="1" customWidth="1"/>
    <col min="2" max="2" width="12.42578125" style="1" bestFit="1" customWidth="1"/>
    <col min="3" max="3" width="19.42578125" style="1" bestFit="1" customWidth="1"/>
    <col min="4" max="4" width="9.7109375" style="1" bestFit="1" customWidth="1"/>
    <col min="5" max="5" width="11.5703125" style="1" bestFit="1" customWidth="1"/>
    <col min="6" max="6" width="12.85546875" style="2" bestFit="1" customWidth="1"/>
    <col min="7" max="7" width="10.28515625" style="1" bestFit="1" customWidth="1"/>
    <col min="8" max="8" width="11.42578125" style="1" bestFit="1" customWidth="1"/>
    <col min="9" max="9" width="13.28515625" style="1" customWidth="1"/>
    <col min="10" max="10" width="9.140625" style="1"/>
    <col min="11" max="11" width="10.28515625" style="1" bestFit="1" customWidth="1"/>
    <col min="12" max="16384" width="9.140625" style="1"/>
  </cols>
  <sheetData>
    <row r="1" spans="1:11" x14ac:dyDescent="0.3">
      <c r="A1" s="1" t="s">
        <v>17</v>
      </c>
    </row>
    <row r="2" spans="1:11" x14ac:dyDescent="0.3">
      <c r="B2" s="3" t="s">
        <v>0</v>
      </c>
      <c r="C2" s="3"/>
      <c r="D2" s="3"/>
      <c r="E2" s="3"/>
    </row>
    <row r="3" spans="1:11" x14ac:dyDescent="0.3">
      <c r="A3" s="3" t="s">
        <v>30</v>
      </c>
      <c r="B3" s="3"/>
      <c r="C3" s="3" t="s">
        <v>1</v>
      </c>
      <c r="D3" s="3"/>
      <c r="E3" s="3" t="s">
        <v>2</v>
      </c>
      <c r="F3" s="4"/>
    </row>
    <row r="4" spans="1:11" x14ac:dyDescent="0.3">
      <c r="A4" s="3"/>
      <c r="B4" s="5" t="s">
        <v>3</v>
      </c>
      <c r="C4" s="5" t="s">
        <v>3</v>
      </c>
      <c r="D4" s="6"/>
    </row>
    <row r="5" spans="1:11" x14ac:dyDescent="0.3">
      <c r="A5" s="7" t="s">
        <v>4</v>
      </c>
      <c r="B5" s="8">
        <f>B6+B7</f>
        <v>3603.16</v>
      </c>
      <c r="C5" s="8">
        <f>SUM(C7:C7)</f>
        <v>2193.4900000000002</v>
      </c>
      <c r="E5" s="8">
        <f>SUM(E6:E7)</f>
        <v>1409.6699999999998</v>
      </c>
      <c r="F5" s="9"/>
      <c r="G5" s="10"/>
      <c r="H5" s="10"/>
    </row>
    <row r="6" spans="1:11" x14ac:dyDescent="0.3">
      <c r="A6" s="11" t="s">
        <v>31</v>
      </c>
      <c r="B6" s="12">
        <f>C6+E6</f>
        <v>1409.6699999999998</v>
      </c>
      <c r="E6" s="12">
        <f>1291.3+109.76+6.03+2.58</f>
        <v>1409.6699999999998</v>
      </c>
      <c r="F6" s="13"/>
      <c r="G6" s="10"/>
      <c r="H6" s="6"/>
    </row>
    <row r="7" spans="1:11" ht="30" x14ac:dyDescent="0.3">
      <c r="A7" s="39" t="s">
        <v>32</v>
      </c>
      <c r="B7" s="12">
        <f>C7+E7</f>
        <v>2193.4900000000002</v>
      </c>
      <c r="C7" s="12">
        <f>573.91+1434.78+48.78+121.96+4.02+10.04</f>
        <v>2193.4900000000002</v>
      </c>
      <c r="E7" s="12">
        <v>0</v>
      </c>
      <c r="F7" s="13"/>
      <c r="G7" s="10"/>
      <c r="H7" s="10"/>
    </row>
    <row r="8" spans="1:11" x14ac:dyDescent="0.3">
      <c r="A8" s="11" t="s">
        <v>5</v>
      </c>
      <c r="B8" s="12">
        <f>B5</f>
        <v>3603.16</v>
      </c>
      <c r="C8" s="12">
        <f>C5</f>
        <v>2193.4900000000002</v>
      </c>
      <c r="E8" s="12">
        <f>E5</f>
        <v>1409.6699999999998</v>
      </c>
      <c r="F8" s="13"/>
      <c r="G8" s="10"/>
      <c r="H8" s="10"/>
      <c r="I8" s="10"/>
      <c r="K8" s="10"/>
    </row>
    <row r="9" spans="1:11" x14ac:dyDescent="0.3">
      <c r="A9" s="11" t="s">
        <v>6</v>
      </c>
      <c r="B9" s="12">
        <f>B8*22.1/100</f>
        <v>796.29836</v>
      </c>
      <c r="C9" s="12">
        <f>C8*0.221</f>
        <v>484.76129000000003</v>
      </c>
      <c r="E9" s="12">
        <f>E8*0.221</f>
        <v>311.53706999999997</v>
      </c>
      <c r="F9" s="13"/>
      <c r="G9" s="10"/>
      <c r="H9" s="25"/>
      <c r="I9" s="25" t="s">
        <v>23</v>
      </c>
      <c r="J9" s="25"/>
      <c r="K9" s="26">
        <v>0.16</v>
      </c>
    </row>
    <row r="10" spans="1:11" ht="22.5" x14ac:dyDescent="0.3">
      <c r="A10" s="11" t="s">
        <v>7</v>
      </c>
      <c r="B10" s="12">
        <f>B8*0.161</f>
        <v>580.10875999999996</v>
      </c>
      <c r="C10" s="12">
        <f>C8*0.161</f>
        <v>353.15189000000004</v>
      </c>
      <c r="E10" s="12">
        <f>E8*0.161</f>
        <v>226.95686999999998</v>
      </c>
      <c r="F10" s="13"/>
      <c r="G10" s="10"/>
      <c r="H10" s="25">
        <v>729.58</v>
      </c>
      <c r="I10" s="27">
        <v>2145.83</v>
      </c>
      <c r="J10" s="25">
        <v>116.73</v>
      </c>
      <c r="K10" s="28" t="s">
        <v>18</v>
      </c>
    </row>
    <row r="11" spans="1:11" ht="22.5" x14ac:dyDescent="0.3">
      <c r="A11" s="11"/>
      <c r="B11" s="12"/>
      <c r="C11" s="12"/>
      <c r="E11" s="12"/>
      <c r="F11" s="13"/>
      <c r="G11" s="10"/>
      <c r="H11" s="27">
        <v>2145.83</v>
      </c>
      <c r="I11" s="27">
        <v>4291.67</v>
      </c>
      <c r="J11" s="25">
        <v>484.96</v>
      </c>
      <c r="K11" s="28" t="s">
        <v>19</v>
      </c>
    </row>
    <row r="12" spans="1:11" ht="22.5" x14ac:dyDescent="0.3">
      <c r="A12" s="11" t="s">
        <v>8</v>
      </c>
      <c r="B12" s="12">
        <f>B5-B9</f>
        <v>2806.8616400000001</v>
      </c>
      <c r="C12" s="12">
        <f>C5-C9</f>
        <v>1708.7287100000003</v>
      </c>
      <c r="E12" s="12">
        <f>E5-E9</f>
        <v>1098.1329299999998</v>
      </c>
      <c r="F12" s="13"/>
      <c r="G12" s="10"/>
      <c r="H12" s="27">
        <v>4291.67</v>
      </c>
      <c r="I12" s="27">
        <v>6180</v>
      </c>
      <c r="J12" s="27">
        <v>1193.08</v>
      </c>
      <c r="K12" s="28" t="s">
        <v>20</v>
      </c>
    </row>
    <row r="13" spans="1:11" ht="22.5" x14ac:dyDescent="0.3">
      <c r="A13" s="11"/>
      <c r="B13" s="12"/>
      <c r="C13" s="12"/>
      <c r="E13" s="12"/>
      <c r="F13" s="13"/>
      <c r="G13" s="10"/>
      <c r="H13" s="25" t="s">
        <v>21</v>
      </c>
      <c r="I13" s="25"/>
      <c r="J13" s="27">
        <v>1929.53</v>
      </c>
      <c r="K13" s="28" t="s">
        <v>22</v>
      </c>
    </row>
    <row r="14" spans="1:11" x14ac:dyDescent="0.3">
      <c r="A14" s="14" t="s">
        <v>9</v>
      </c>
      <c r="B14" s="15">
        <f>SUM(B15:B16)</f>
        <v>416.67</v>
      </c>
      <c r="C14" s="15">
        <f>C5*B14/B5</f>
        <v>253.6555352246362</v>
      </c>
      <c r="D14" s="16"/>
      <c r="E14" s="15">
        <f>E5*B14/B5</f>
        <v>163.01446477536385</v>
      </c>
      <c r="F14" s="13"/>
      <c r="G14" s="10"/>
      <c r="H14" s="10"/>
      <c r="I14" s="10"/>
    </row>
    <row r="15" spans="1:11" x14ac:dyDescent="0.3">
      <c r="A15" s="11" t="s">
        <v>10</v>
      </c>
      <c r="B15" s="12">
        <v>416.67</v>
      </c>
      <c r="C15" s="12">
        <f>C14</f>
        <v>253.6555352246362</v>
      </c>
      <c r="E15" s="12">
        <f>E14</f>
        <v>163.01446477536385</v>
      </c>
      <c r="F15" s="13"/>
      <c r="G15" s="10"/>
      <c r="I15" s="10"/>
    </row>
    <row r="16" spans="1:11" x14ac:dyDescent="0.3">
      <c r="A16" s="11" t="s">
        <v>11</v>
      </c>
      <c r="B16" s="12">
        <v>0</v>
      </c>
      <c r="C16" s="12">
        <v>0</v>
      </c>
      <c r="E16" s="12">
        <v>0</v>
      </c>
      <c r="F16" s="13"/>
      <c r="G16" s="10"/>
      <c r="I16" s="10"/>
    </row>
    <row r="17" spans="1:12" x14ac:dyDescent="0.3">
      <c r="A17" s="11"/>
      <c r="B17" s="12"/>
      <c r="C17" s="12"/>
      <c r="E17" s="12"/>
      <c r="F17" s="13"/>
      <c r="G17" s="10"/>
      <c r="I17" s="10"/>
      <c r="J17" s="10"/>
    </row>
    <row r="18" spans="1:12" ht="15.75" x14ac:dyDescent="0.3">
      <c r="A18" s="11" t="s">
        <v>12</v>
      </c>
      <c r="B18" s="12">
        <f>B12-B14</f>
        <v>2390.19164</v>
      </c>
      <c r="C18" s="12">
        <f>C12-C14</f>
        <v>1455.0731747753641</v>
      </c>
      <c r="E18" s="12">
        <f>E12-E14</f>
        <v>935.11846522463588</v>
      </c>
      <c r="F18" s="13"/>
      <c r="G18" s="10"/>
      <c r="H18" s="44"/>
      <c r="I18" s="45"/>
      <c r="J18" s="17"/>
      <c r="K18" s="18"/>
      <c r="L18" s="19"/>
    </row>
    <row r="19" spans="1:12" x14ac:dyDescent="0.3">
      <c r="A19" s="11"/>
      <c r="B19" s="12"/>
      <c r="C19" s="12"/>
      <c r="E19" s="12"/>
      <c r="F19" s="13"/>
      <c r="G19" s="10"/>
      <c r="H19" s="17"/>
      <c r="I19" s="46"/>
      <c r="J19" s="47"/>
      <c r="K19" s="17"/>
      <c r="L19" s="18"/>
    </row>
    <row r="20" spans="1:12" x14ac:dyDescent="0.3">
      <c r="A20" s="11" t="s">
        <v>13</v>
      </c>
      <c r="B20" s="8">
        <f>(B18-H11)*0.33+J11</f>
        <v>565.59934120000003</v>
      </c>
      <c r="C20" s="40">
        <f>C18*D20/100</f>
        <v>344.31901412337737</v>
      </c>
      <c r="D20" s="16">
        <f>B20*100/B18</f>
        <v>23.663346977483364</v>
      </c>
      <c r="E20" s="12">
        <f>E18*D20/100</f>
        <v>221.28032707662271</v>
      </c>
      <c r="F20" s="15"/>
      <c r="G20" s="10">
        <f>C20+E20</f>
        <v>565.59934120000003</v>
      </c>
      <c r="H20" s="20"/>
      <c r="I20" s="46"/>
      <c r="J20" s="47"/>
      <c r="K20" s="17"/>
      <c r="L20" s="18"/>
    </row>
    <row r="21" spans="1:12" x14ac:dyDescent="0.3">
      <c r="A21" s="30" t="s">
        <v>14</v>
      </c>
      <c r="B21" s="31">
        <f>C20</f>
        <v>344.31901412337737</v>
      </c>
      <c r="C21" s="12"/>
      <c r="D21" s="10"/>
      <c r="E21" s="12"/>
      <c r="F21" s="13"/>
      <c r="G21" s="10"/>
      <c r="H21" s="35"/>
      <c r="I21" s="35"/>
      <c r="J21" s="35"/>
      <c r="K21" s="20"/>
      <c r="L21" s="18"/>
    </row>
    <row r="22" spans="1:12" x14ac:dyDescent="0.3">
      <c r="A22" s="41" t="s">
        <v>15</v>
      </c>
      <c r="B22" s="42">
        <f>B20-B21</f>
        <v>221.28032707662265</v>
      </c>
      <c r="C22" s="12"/>
      <c r="E22" s="12"/>
      <c r="F22" s="13"/>
      <c r="G22" s="10"/>
      <c r="H22" s="35"/>
      <c r="I22" s="35"/>
      <c r="J22" s="35"/>
      <c r="K22" s="20"/>
      <c r="L22" s="18"/>
    </row>
    <row r="23" spans="1:12" x14ac:dyDescent="0.3">
      <c r="A23" s="7" t="s">
        <v>16</v>
      </c>
      <c r="B23" s="21">
        <f>B5-B9-B20</f>
        <v>2241.2622988000003</v>
      </c>
      <c r="C23" s="21">
        <f>C5-C9-C20</f>
        <v>1364.4096958766229</v>
      </c>
      <c r="E23" s="21">
        <f>E5-E9-E20</f>
        <v>876.85260292337705</v>
      </c>
      <c r="F23" s="22"/>
      <c r="G23" s="10"/>
      <c r="H23" s="36" t="s">
        <v>26</v>
      </c>
      <c r="I23" s="36"/>
      <c r="J23" s="43">
        <v>600</v>
      </c>
      <c r="K23" s="20"/>
      <c r="L23" s="18"/>
    </row>
    <row r="24" spans="1:12" ht="45" x14ac:dyDescent="0.3">
      <c r="A24" s="32" t="s">
        <v>29</v>
      </c>
      <c r="B24" s="33">
        <f>J23-B21</f>
        <v>255.68098587662263</v>
      </c>
      <c r="C24" s="23"/>
      <c r="E24" s="23"/>
      <c r="F24" s="24"/>
      <c r="G24" s="10">
        <f>B21+B24</f>
        <v>600</v>
      </c>
      <c r="H24" s="17"/>
      <c r="I24" s="44"/>
      <c r="J24" s="45"/>
      <c r="K24" s="18"/>
      <c r="L24" s="19"/>
    </row>
    <row r="25" spans="1:12" x14ac:dyDescent="0.3">
      <c r="A25" s="7" t="s">
        <v>25</v>
      </c>
      <c r="B25" s="21"/>
      <c r="C25" s="21"/>
      <c r="E25" s="21"/>
      <c r="F25" s="24"/>
      <c r="G25" s="10"/>
      <c r="H25" s="37"/>
      <c r="I25" s="38"/>
      <c r="J25" s="44"/>
      <c r="K25" s="45"/>
      <c r="L25" s="18"/>
    </row>
    <row r="26" spans="1:12" x14ac:dyDescent="0.3">
      <c r="A26" s="11"/>
      <c r="B26" s="12"/>
      <c r="C26" s="12"/>
      <c r="E26" s="12"/>
      <c r="F26" s="24"/>
      <c r="G26" s="10"/>
      <c r="H26" s="38"/>
      <c r="I26" s="38"/>
      <c r="J26" s="44"/>
      <c r="K26" s="45"/>
      <c r="L26" s="18"/>
    </row>
    <row r="27" spans="1:12" ht="75" x14ac:dyDescent="0.3">
      <c r="A27" s="29" t="s">
        <v>24</v>
      </c>
      <c r="B27" s="12"/>
      <c r="C27" s="12"/>
      <c r="E27" s="12"/>
      <c r="F27" s="24"/>
      <c r="G27" s="10"/>
      <c r="H27" s="20"/>
      <c r="I27" s="20"/>
      <c r="J27" s="46"/>
      <c r="K27" s="47"/>
      <c r="L27" s="18"/>
    </row>
    <row r="28" spans="1:12" x14ac:dyDescent="0.3">
      <c r="A28" s="11"/>
      <c r="B28" s="12"/>
      <c r="C28" s="12"/>
      <c r="E28" s="12"/>
      <c r="F28" s="24"/>
      <c r="G28" s="10"/>
      <c r="H28" s="17"/>
      <c r="I28" s="18"/>
      <c r="J28" s="46"/>
      <c r="K28" s="47"/>
      <c r="L28" s="18"/>
    </row>
    <row r="29" spans="1:12" x14ac:dyDescent="0.3">
      <c r="A29" s="7"/>
      <c r="B29" s="21"/>
      <c r="C29" s="21"/>
      <c r="E29" s="21"/>
      <c r="F29" s="24"/>
      <c r="G29" s="10"/>
      <c r="I29" s="34"/>
    </row>
    <row r="30" spans="1:12" x14ac:dyDescent="0.3">
      <c r="A30" s="7"/>
      <c r="B30" s="21"/>
      <c r="C30" s="21"/>
      <c r="E30" s="21"/>
      <c r="F30" s="24"/>
      <c r="G30" s="10"/>
    </row>
    <row r="31" spans="1:12" x14ac:dyDescent="0.3">
      <c r="A31" s="7"/>
      <c r="B31" s="8"/>
      <c r="C31" s="8"/>
      <c r="E31" s="8"/>
      <c r="F31" s="24"/>
      <c r="G31" s="10"/>
    </row>
    <row r="32" spans="1:12" x14ac:dyDescent="0.3">
      <c r="A32" s="11"/>
      <c r="B32" s="12"/>
      <c r="C32" s="12"/>
      <c r="E32" s="12"/>
      <c r="F32" s="24"/>
      <c r="G32" s="10"/>
    </row>
    <row r="33" spans="1:7" x14ac:dyDescent="0.3">
      <c r="A33" s="11"/>
      <c r="B33" s="11"/>
      <c r="C33" s="11"/>
      <c r="E33" s="11"/>
      <c r="F33" s="24"/>
      <c r="G33" s="10"/>
    </row>
    <row r="34" spans="1:7" x14ac:dyDescent="0.3">
      <c r="A34" s="7"/>
      <c r="B34" s="21"/>
      <c r="C34" s="21"/>
      <c r="E34" s="21"/>
      <c r="F34" s="24"/>
      <c r="G34" s="10"/>
    </row>
    <row r="35" spans="1:7" x14ac:dyDescent="0.3">
      <c r="A35" s="11"/>
      <c r="B35" s="23"/>
      <c r="C35" s="23"/>
      <c r="E35" s="23"/>
      <c r="F35" s="24"/>
      <c r="G35" s="10"/>
    </row>
    <row r="36" spans="1:7" x14ac:dyDescent="0.3">
      <c r="A36" s="11"/>
      <c r="B36" s="23"/>
      <c r="C36" s="23"/>
      <c r="E36" s="23"/>
      <c r="F36" s="24"/>
      <c r="G36" s="10"/>
    </row>
    <row r="37" spans="1:7" x14ac:dyDescent="0.3">
      <c r="A37" s="11"/>
      <c r="B37" s="23"/>
      <c r="C37" s="23"/>
      <c r="E37" s="23"/>
      <c r="F37" s="24"/>
      <c r="G37" s="10"/>
    </row>
  </sheetData>
  <mergeCells count="8">
    <mergeCell ref="J25:K25"/>
    <mergeCell ref="J26:K26"/>
    <mergeCell ref="J27:K27"/>
    <mergeCell ref="J28:K28"/>
    <mergeCell ref="H18:I18"/>
    <mergeCell ref="I19:J19"/>
    <mergeCell ref="I20:J20"/>
    <mergeCell ref="I24:J24"/>
  </mergeCells>
  <hyperlinks>
    <hyperlink ref="A27" r:id="rId1" display="http://www.pisrs.si/Pis.web/pregledPredpisa?id=ZAKO4703" xr:uid="{28D32340-21F7-4788-92B3-2229D3ABF78E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135D-982C-4DE2-9A38-968DE0F52F2A}">
  <dimension ref="A1:L37"/>
  <sheetViews>
    <sheetView tabSelected="1" topLeftCell="A7" workbookViewId="0">
      <selection activeCell="D20" sqref="D20"/>
    </sheetView>
  </sheetViews>
  <sheetFormatPr defaultColWidth="9.140625" defaultRowHeight="15" x14ac:dyDescent="0.3"/>
  <cols>
    <col min="1" max="1" width="56.140625" style="1" customWidth="1"/>
    <col min="2" max="2" width="12.42578125" style="1" bestFit="1" customWidth="1"/>
    <col min="3" max="3" width="19.42578125" style="1" bestFit="1" customWidth="1"/>
    <col min="4" max="4" width="9.7109375" style="1" bestFit="1" customWidth="1"/>
    <col min="5" max="5" width="11.5703125" style="1" bestFit="1" customWidth="1"/>
    <col min="6" max="6" width="12.85546875" style="2" bestFit="1" customWidth="1"/>
    <col min="7" max="7" width="10.28515625" style="1" bestFit="1" customWidth="1"/>
    <col min="8" max="8" width="11.42578125" style="1" bestFit="1" customWidth="1"/>
    <col min="9" max="9" width="13.28515625" style="1" customWidth="1"/>
    <col min="10" max="10" width="9.140625" style="1"/>
    <col min="11" max="11" width="10.28515625" style="1" bestFit="1" customWidth="1"/>
    <col min="12" max="16384" width="9.140625" style="1"/>
  </cols>
  <sheetData>
    <row r="1" spans="1:11" x14ac:dyDescent="0.3">
      <c r="A1" s="1" t="s">
        <v>17</v>
      </c>
    </row>
    <row r="2" spans="1:11" x14ac:dyDescent="0.3">
      <c r="B2" s="3" t="s">
        <v>0</v>
      </c>
      <c r="C2" s="3"/>
      <c r="D2" s="3"/>
      <c r="E2" s="3"/>
    </row>
    <row r="3" spans="1:11" x14ac:dyDescent="0.3">
      <c r="A3" s="3" t="s">
        <v>30</v>
      </c>
      <c r="B3" s="3"/>
      <c r="C3" s="3" t="s">
        <v>1</v>
      </c>
      <c r="D3" s="3"/>
      <c r="E3" s="3" t="s">
        <v>2</v>
      </c>
      <c r="F3" s="4"/>
    </row>
    <row r="4" spans="1:11" x14ac:dyDescent="0.3">
      <c r="A4" s="3"/>
      <c r="B4" s="5" t="s">
        <v>3</v>
      </c>
      <c r="C4" s="5" t="s">
        <v>3</v>
      </c>
      <c r="D4" s="6"/>
    </row>
    <row r="5" spans="1:11" x14ac:dyDescent="0.3">
      <c r="A5" s="7" t="s">
        <v>4</v>
      </c>
      <c r="B5" s="8">
        <f>B6+B7</f>
        <v>3603.16</v>
      </c>
      <c r="C5" s="8">
        <f>SUM(C7:C7)</f>
        <v>2193.4900000000002</v>
      </c>
      <c r="E5" s="8">
        <f>SUM(E6:E7)</f>
        <v>1409.6699999999998</v>
      </c>
      <c r="F5" s="9"/>
      <c r="G5" s="10"/>
      <c r="H5" s="10"/>
    </row>
    <row r="6" spans="1:11" x14ac:dyDescent="0.3">
      <c r="A6" s="11" t="s">
        <v>27</v>
      </c>
      <c r="B6" s="12">
        <f>C6+E6</f>
        <v>1409.6699999999998</v>
      </c>
      <c r="E6" s="12">
        <f>1291.3+109.76+6.03+2.58</f>
        <v>1409.6699999999998</v>
      </c>
      <c r="F6" s="13"/>
      <c r="G6" s="10"/>
      <c r="H6" s="6"/>
    </row>
    <row r="7" spans="1:11" x14ac:dyDescent="0.3">
      <c r="A7" s="11" t="s">
        <v>28</v>
      </c>
      <c r="B7" s="12">
        <f>C7+E7</f>
        <v>2193.4900000000002</v>
      </c>
      <c r="C7" s="12">
        <f>573.91+1434.78+48.78+121.96+4.02+10.04</f>
        <v>2193.4900000000002</v>
      </c>
      <c r="E7" s="12">
        <v>0</v>
      </c>
      <c r="F7" s="13"/>
      <c r="G7" s="10"/>
      <c r="H7" s="10"/>
    </row>
    <row r="8" spans="1:11" x14ac:dyDescent="0.3">
      <c r="A8" s="11" t="s">
        <v>5</v>
      </c>
      <c r="B8" s="12">
        <f>B5</f>
        <v>3603.16</v>
      </c>
      <c r="C8" s="12">
        <f>C5</f>
        <v>2193.4900000000002</v>
      </c>
      <c r="E8" s="12">
        <f>E5</f>
        <v>1409.6699999999998</v>
      </c>
      <c r="F8" s="13"/>
      <c r="G8" s="10"/>
      <c r="H8" s="10"/>
      <c r="I8" s="10"/>
      <c r="K8" s="10"/>
    </row>
    <row r="9" spans="1:11" x14ac:dyDescent="0.3">
      <c r="A9" s="11" t="s">
        <v>6</v>
      </c>
      <c r="B9" s="12">
        <f>B8*22.1/100</f>
        <v>796.29836</v>
      </c>
      <c r="C9" s="12">
        <f>C8*0.221</f>
        <v>484.76129000000003</v>
      </c>
      <c r="E9" s="12">
        <f>E8*0.221</f>
        <v>311.53706999999997</v>
      </c>
      <c r="F9" s="13"/>
      <c r="G9" s="10"/>
      <c r="H9" s="25"/>
      <c r="I9" s="25" t="s">
        <v>23</v>
      </c>
      <c r="J9" s="25"/>
      <c r="K9" s="26">
        <v>0.16</v>
      </c>
    </row>
    <row r="10" spans="1:11" ht="22.5" x14ac:dyDescent="0.3">
      <c r="A10" s="11" t="s">
        <v>7</v>
      </c>
      <c r="B10" s="12">
        <f>B8*0.161</f>
        <v>580.10875999999996</v>
      </c>
      <c r="C10" s="12">
        <f>C8*0.161</f>
        <v>353.15189000000004</v>
      </c>
      <c r="E10" s="12">
        <f>E8*0.161</f>
        <v>226.95686999999998</v>
      </c>
      <c r="F10" s="13"/>
      <c r="G10" s="10"/>
      <c r="H10" s="25">
        <v>729.58</v>
      </c>
      <c r="I10" s="27">
        <v>2145.83</v>
      </c>
      <c r="J10" s="25">
        <v>116.73</v>
      </c>
      <c r="K10" s="28" t="s">
        <v>18</v>
      </c>
    </row>
    <row r="11" spans="1:11" ht="22.5" x14ac:dyDescent="0.3">
      <c r="A11" s="11"/>
      <c r="B11" s="12"/>
      <c r="C11" s="12"/>
      <c r="E11" s="12"/>
      <c r="F11" s="13"/>
      <c r="G11" s="10"/>
      <c r="H11" s="27">
        <v>2145.83</v>
      </c>
      <c r="I11" s="27">
        <v>4291.67</v>
      </c>
      <c r="J11" s="25">
        <v>484.96</v>
      </c>
      <c r="K11" s="28" t="s">
        <v>19</v>
      </c>
    </row>
    <row r="12" spans="1:11" ht="22.5" x14ac:dyDescent="0.3">
      <c r="A12" s="11" t="s">
        <v>8</v>
      </c>
      <c r="B12" s="12">
        <f>B5-B9</f>
        <v>2806.8616400000001</v>
      </c>
      <c r="C12" s="12">
        <f>C5-C9</f>
        <v>1708.7287100000003</v>
      </c>
      <c r="E12" s="12">
        <f>E5-E9</f>
        <v>1098.1329299999998</v>
      </c>
      <c r="F12" s="13"/>
      <c r="G12" s="10"/>
      <c r="H12" s="27">
        <v>4291.67</v>
      </c>
      <c r="I12" s="27">
        <v>6180</v>
      </c>
      <c r="J12" s="27">
        <v>1193.08</v>
      </c>
      <c r="K12" s="28" t="s">
        <v>20</v>
      </c>
    </row>
    <row r="13" spans="1:11" ht="22.5" x14ac:dyDescent="0.3">
      <c r="A13" s="11"/>
      <c r="B13" s="12"/>
      <c r="C13" s="12"/>
      <c r="E13" s="12"/>
      <c r="F13" s="13"/>
      <c r="G13" s="10"/>
      <c r="H13" s="25" t="s">
        <v>21</v>
      </c>
      <c r="I13" s="25"/>
      <c r="J13" s="27">
        <v>1929.53</v>
      </c>
      <c r="K13" s="28" t="s">
        <v>22</v>
      </c>
    </row>
    <row r="14" spans="1:11" x14ac:dyDescent="0.3">
      <c r="A14" s="14" t="s">
        <v>9</v>
      </c>
      <c r="B14" s="15">
        <f>SUM(B15:B16)</f>
        <v>416.67</v>
      </c>
      <c r="C14" s="15">
        <f>C5*B14/B5</f>
        <v>253.6555352246362</v>
      </c>
      <c r="D14" s="16"/>
      <c r="E14" s="15">
        <f>E5*B14/B5</f>
        <v>163.01446477536385</v>
      </c>
      <c r="F14" s="13"/>
      <c r="G14" s="10"/>
      <c r="H14" s="10"/>
      <c r="I14" s="10"/>
    </row>
    <row r="15" spans="1:11" x14ac:dyDescent="0.3">
      <c r="A15" s="11" t="s">
        <v>10</v>
      </c>
      <c r="B15" s="12">
        <v>416.67</v>
      </c>
      <c r="C15" s="12">
        <f>C14</f>
        <v>253.6555352246362</v>
      </c>
      <c r="E15" s="12">
        <f>E14</f>
        <v>163.01446477536385</v>
      </c>
      <c r="F15" s="13"/>
      <c r="G15" s="10"/>
      <c r="I15" s="10"/>
    </row>
    <row r="16" spans="1:11" x14ac:dyDescent="0.3">
      <c r="A16" s="11" t="s">
        <v>11</v>
      </c>
      <c r="B16" s="12">
        <v>0</v>
      </c>
      <c r="C16" s="12">
        <v>0</v>
      </c>
      <c r="E16" s="12">
        <v>0</v>
      </c>
      <c r="F16" s="13"/>
      <c r="G16" s="10"/>
      <c r="I16" s="10"/>
    </row>
    <row r="17" spans="1:12" x14ac:dyDescent="0.3">
      <c r="A17" s="11"/>
      <c r="B17" s="12"/>
      <c r="C17" s="12"/>
      <c r="E17" s="12"/>
      <c r="F17" s="13"/>
      <c r="G17" s="10"/>
      <c r="I17" s="10"/>
      <c r="J17" s="10"/>
    </row>
    <row r="18" spans="1:12" ht="15.75" x14ac:dyDescent="0.3">
      <c r="A18" s="11" t="s">
        <v>12</v>
      </c>
      <c r="B18" s="12">
        <f>B12-B14</f>
        <v>2390.19164</v>
      </c>
      <c r="C18" s="12">
        <f>C12-C14</f>
        <v>1455.0731747753641</v>
      </c>
      <c r="E18" s="12">
        <f>E12-E14</f>
        <v>935.11846522463588</v>
      </c>
      <c r="F18" s="13"/>
      <c r="G18" s="10"/>
      <c r="H18" s="44"/>
      <c r="I18" s="45"/>
      <c r="J18" s="17"/>
      <c r="K18" s="18"/>
      <c r="L18" s="19"/>
    </row>
    <row r="19" spans="1:12" x14ac:dyDescent="0.3">
      <c r="A19" s="11"/>
      <c r="B19" s="12"/>
      <c r="C19" s="12"/>
      <c r="E19" s="12"/>
      <c r="F19" s="13"/>
      <c r="G19" s="10"/>
      <c r="H19" s="17"/>
      <c r="I19" s="46"/>
      <c r="J19" s="47"/>
      <c r="K19" s="17"/>
      <c r="L19" s="18"/>
    </row>
    <row r="20" spans="1:12" x14ac:dyDescent="0.3">
      <c r="A20" s="11" t="s">
        <v>13</v>
      </c>
      <c r="B20" s="12">
        <f>(B18-H11)*0.33+J11</f>
        <v>565.59934120000003</v>
      </c>
      <c r="C20" s="40">
        <f>C18*D20/100</f>
        <v>344.31901412337737</v>
      </c>
      <c r="D20" s="16">
        <f>B20*100/B18</f>
        <v>23.663346977483364</v>
      </c>
      <c r="E20" s="12">
        <f>E18*D20/100</f>
        <v>221.28032707662271</v>
      </c>
      <c r="F20" s="15"/>
      <c r="G20" s="10">
        <f>C20+E20</f>
        <v>565.59934120000003</v>
      </c>
      <c r="H20" s="20"/>
      <c r="I20" s="46"/>
      <c r="J20" s="47"/>
      <c r="K20" s="17"/>
      <c r="L20" s="18"/>
    </row>
    <row r="21" spans="1:12" x14ac:dyDescent="0.3">
      <c r="A21" s="30" t="s">
        <v>14</v>
      </c>
      <c r="B21" s="31">
        <v>250</v>
      </c>
      <c r="C21" s="12"/>
      <c r="D21" s="10"/>
      <c r="E21" s="12"/>
      <c r="F21" s="13"/>
      <c r="G21" s="10"/>
      <c r="H21" s="35"/>
      <c r="I21" s="35"/>
      <c r="J21" s="35"/>
      <c r="K21" s="20"/>
      <c r="L21" s="18"/>
    </row>
    <row r="22" spans="1:12" x14ac:dyDescent="0.3">
      <c r="A22" s="41" t="s">
        <v>15</v>
      </c>
      <c r="B22" s="42">
        <f>B20-B21</f>
        <v>315.59934120000003</v>
      </c>
      <c r="C22" s="12"/>
      <c r="E22" s="12"/>
      <c r="F22" s="13"/>
      <c r="G22" s="10"/>
      <c r="H22" s="35"/>
      <c r="I22" s="35"/>
      <c r="J22" s="35"/>
      <c r="K22" s="20"/>
      <c r="L22" s="18"/>
    </row>
    <row r="23" spans="1:12" x14ac:dyDescent="0.3">
      <c r="A23" s="7" t="s">
        <v>16</v>
      </c>
      <c r="B23" s="21">
        <f>B5-B9-B20</f>
        <v>2241.2622988000003</v>
      </c>
      <c r="C23" s="21">
        <f>C5-C9-C20</f>
        <v>1364.4096958766229</v>
      </c>
      <c r="E23" s="21">
        <f>E5-E9-E20</f>
        <v>876.85260292337705</v>
      </c>
      <c r="F23" s="22"/>
      <c r="G23" s="10"/>
      <c r="H23" s="36" t="s">
        <v>26</v>
      </c>
      <c r="I23" s="36"/>
      <c r="J23" s="43">
        <v>250</v>
      </c>
      <c r="K23" s="20"/>
      <c r="L23" s="18"/>
    </row>
    <row r="24" spans="1:12" ht="45" x14ac:dyDescent="0.3">
      <c r="A24" s="32" t="s">
        <v>29</v>
      </c>
      <c r="B24" s="33"/>
      <c r="C24" s="23"/>
      <c r="E24" s="23"/>
      <c r="F24" s="24"/>
      <c r="G24" s="10"/>
      <c r="H24" s="17"/>
      <c r="I24" s="44"/>
      <c r="J24" s="45"/>
      <c r="K24" s="18"/>
      <c r="L24" s="19"/>
    </row>
    <row r="25" spans="1:12" x14ac:dyDescent="0.3">
      <c r="A25" s="7" t="s">
        <v>25</v>
      </c>
      <c r="B25" s="21"/>
      <c r="C25" s="21"/>
      <c r="E25" s="21"/>
      <c r="F25" s="24"/>
      <c r="G25" s="10"/>
      <c r="H25" s="37"/>
      <c r="I25" s="38"/>
      <c r="J25" s="44"/>
      <c r="K25" s="45"/>
      <c r="L25" s="18"/>
    </row>
    <row r="26" spans="1:12" x14ac:dyDescent="0.3">
      <c r="A26" s="11"/>
      <c r="B26" s="12"/>
      <c r="C26" s="12"/>
      <c r="E26" s="12"/>
      <c r="F26" s="24"/>
      <c r="G26" s="10"/>
      <c r="H26" s="38"/>
      <c r="I26" s="38"/>
      <c r="J26" s="44"/>
      <c r="K26" s="45"/>
      <c r="L26" s="18"/>
    </row>
    <row r="27" spans="1:12" ht="75" x14ac:dyDescent="0.3">
      <c r="A27" s="29" t="s">
        <v>24</v>
      </c>
      <c r="B27" s="12"/>
      <c r="C27" s="12"/>
      <c r="E27" s="12"/>
      <c r="F27" s="24"/>
      <c r="G27" s="10"/>
      <c r="H27" s="20"/>
      <c r="I27" s="20"/>
      <c r="J27" s="46"/>
      <c r="K27" s="47"/>
      <c r="L27" s="18"/>
    </row>
    <row r="28" spans="1:12" x14ac:dyDescent="0.3">
      <c r="A28" s="11"/>
      <c r="B28" s="12"/>
      <c r="C28" s="12"/>
      <c r="E28" s="12"/>
      <c r="F28" s="24"/>
      <c r="G28" s="10"/>
      <c r="H28" s="17"/>
      <c r="I28" s="18"/>
      <c r="J28" s="46"/>
      <c r="K28" s="47"/>
      <c r="L28" s="18"/>
    </row>
    <row r="29" spans="1:12" x14ac:dyDescent="0.3">
      <c r="A29" s="7"/>
      <c r="B29" s="21"/>
      <c r="C29" s="21"/>
      <c r="E29" s="21"/>
      <c r="F29" s="24"/>
      <c r="G29" s="10"/>
      <c r="I29" s="34"/>
    </row>
    <row r="30" spans="1:12" x14ac:dyDescent="0.3">
      <c r="A30" s="7"/>
      <c r="B30" s="21"/>
      <c r="C30" s="21"/>
      <c r="E30" s="21"/>
      <c r="F30" s="24"/>
      <c r="G30" s="10"/>
    </row>
    <row r="31" spans="1:12" x14ac:dyDescent="0.3">
      <c r="A31" s="7"/>
      <c r="B31" s="8"/>
      <c r="C31" s="8"/>
      <c r="E31" s="8"/>
      <c r="F31" s="24"/>
      <c r="G31" s="10"/>
    </row>
    <row r="32" spans="1:12" x14ac:dyDescent="0.3">
      <c r="A32" s="11"/>
      <c r="B32" s="12"/>
      <c r="C32" s="12"/>
      <c r="E32" s="12"/>
      <c r="F32" s="24"/>
      <c r="G32" s="10"/>
    </row>
    <row r="33" spans="1:7" x14ac:dyDescent="0.3">
      <c r="A33" s="11"/>
      <c r="B33" s="11"/>
      <c r="C33" s="11"/>
      <c r="E33" s="11"/>
      <c r="F33" s="24"/>
      <c r="G33" s="10"/>
    </row>
    <row r="34" spans="1:7" x14ac:dyDescent="0.3">
      <c r="A34" s="7"/>
      <c r="B34" s="21"/>
      <c r="C34" s="21"/>
      <c r="E34" s="21"/>
      <c r="F34" s="24"/>
      <c r="G34" s="10"/>
    </row>
    <row r="35" spans="1:7" x14ac:dyDescent="0.3">
      <c r="A35" s="11"/>
      <c r="B35" s="23"/>
      <c r="C35" s="23"/>
      <c r="E35" s="23"/>
      <c r="F35" s="24"/>
      <c r="G35" s="10"/>
    </row>
    <row r="36" spans="1:7" x14ac:dyDescent="0.3">
      <c r="A36" s="11"/>
      <c r="B36" s="23"/>
      <c r="C36" s="23"/>
      <c r="E36" s="23"/>
      <c r="F36" s="24"/>
      <c r="G36" s="10"/>
    </row>
    <row r="37" spans="1:7" x14ac:dyDescent="0.3">
      <c r="A37" s="11"/>
      <c r="B37" s="23"/>
      <c r="C37" s="23"/>
      <c r="E37" s="23"/>
      <c r="F37" s="24"/>
      <c r="G37" s="10"/>
    </row>
  </sheetData>
  <mergeCells count="8">
    <mergeCell ref="J27:K27"/>
    <mergeCell ref="J28:K28"/>
    <mergeCell ref="H18:I18"/>
    <mergeCell ref="I19:J19"/>
    <mergeCell ref="I20:J20"/>
    <mergeCell ref="I24:J24"/>
    <mergeCell ref="J25:K25"/>
    <mergeCell ref="J26:K26"/>
  </mergeCells>
  <hyperlinks>
    <hyperlink ref="A27" r:id="rId1" display="http://www.pisrs.si/Pis.web/pregledPredpisa?id=ZAKO4703" xr:uid="{429AF1F5-4697-4145-90FA-7BBC08E51B13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Primer 1</vt:lpstr>
      <vt:lpstr>Primer 2</vt:lpstr>
      <vt:lpstr>'Primer 1'!_Hlk70676843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Brigita Osojnik</dc:creator>
  <cp:lastModifiedBy>Borko Strašek Polona</cp:lastModifiedBy>
  <dcterms:created xsi:type="dcterms:W3CDTF">2023-02-10T09:03:18Z</dcterms:created>
  <dcterms:modified xsi:type="dcterms:W3CDTF">2023-11-20T08:26:27Z</dcterms:modified>
</cp:coreProperties>
</file>